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ассовое исполнение" sheetId="1" r:id="rId1"/>
    <sheet name="Целевые показа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K7" i="1"/>
  <c r="G25" i="2" l="1"/>
  <c r="G24" i="2"/>
  <c r="G22" i="2"/>
  <c r="G21" i="2"/>
  <c r="G20" i="2"/>
  <c r="G19" i="2"/>
  <c r="G18" i="2"/>
  <c r="G17" i="2"/>
  <c r="G16" i="2"/>
  <c r="G14" i="2"/>
  <c r="G12" i="2"/>
  <c r="G11" i="2"/>
  <c r="G10" i="2"/>
  <c r="G8" i="2"/>
  <c r="N28" i="1"/>
  <c r="M28" i="1"/>
  <c r="L28" i="1"/>
  <c r="G28" i="1"/>
  <c r="C28" i="1"/>
  <c r="N27" i="1"/>
  <c r="M27" i="1"/>
  <c r="L27" i="1"/>
  <c r="G27" i="1"/>
  <c r="C27" i="1"/>
  <c r="K27" i="1" s="1"/>
  <c r="J26" i="1"/>
  <c r="I26" i="1"/>
  <c r="H26" i="1"/>
  <c r="F26" i="1"/>
  <c r="E26" i="1"/>
  <c r="D26" i="1"/>
  <c r="I25" i="1"/>
  <c r="F25" i="1"/>
  <c r="N24" i="1"/>
  <c r="M24" i="1"/>
  <c r="L24" i="1"/>
  <c r="G24" i="1"/>
  <c r="K24" i="1" s="1"/>
  <c r="C24" i="1"/>
  <c r="N23" i="1"/>
  <c r="M23" i="1"/>
  <c r="L23" i="1"/>
  <c r="G23" i="1"/>
  <c r="C23" i="1"/>
  <c r="K23" i="1" s="1"/>
  <c r="N22" i="1"/>
  <c r="M22" i="1"/>
  <c r="L22" i="1"/>
  <c r="G22" i="1"/>
  <c r="C22" i="1"/>
  <c r="N21" i="1"/>
  <c r="M21" i="1"/>
  <c r="L21" i="1"/>
  <c r="G21" i="1"/>
  <c r="C21" i="1"/>
  <c r="K21" i="1" s="1"/>
  <c r="N20" i="1"/>
  <c r="M20" i="1"/>
  <c r="L20" i="1"/>
  <c r="G20" i="1"/>
  <c r="K20" i="1" s="1"/>
  <c r="C20" i="1"/>
  <c r="N19" i="1"/>
  <c r="M19" i="1"/>
  <c r="L19" i="1"/>
  <c r="G19" i="1"/>
  <c r="C19" i="1"/>
  <c r="K19" i="1" s="1"/>
  <c r="N18" i="1"/>
  <c r="M18" i="1"/>
  <c r="L18" i="1"/>
  <c r="G18" i="1"/>
  <c r="C18" i="1"/>
  <c r="J17" i="1"/>
  <c r="I17" i="1"/>
  <c r="H17" i="1"/>
  <c r="L17" i="1" s="1"/>
  <c r="F17" i="1"/>
  <c r="E17" i="1"/>
  <c r="D17" i="1"/>
  <c r="N16" i="1"/>
  <c r="M16" i="1"/>
  <c r="L16" i="1"/>
  <c r="G16" i="1"/>
  <c r="C16" i="1"/>
  <c r="J15" i="1"/>
  <c r="I15" i="1"/>
  <c r="F15" i="1"/>
  <c r="E15" i="1"/>
  <c r="D15" i="1"/>
  <c r="N14" i="1"/>
  <c r="M14" i="1"/>
  <c r="L14" i="1"/>
  <c r="G14" i="1"/>
  <c r="C14" i="1"/>
  <c r="N13" i="1"/>
  <c r="M13" i="1"/>
  <c r="L13" i="1"/>
  <c r="G13" i="1"/>
  <c r="C13" i="1"/>
  <c r="N12" i="1"/>
  <c r="M12" i="1"/>
  <c r="L12" i="1"/>
  <c r="G12" i="1"/>
  <c r="C12" i="1"/>
  <c r="N11" i="1"/>
  <c r="N10" i="1" s="1"/>
  <c r="M11" i="1"/>
  <c r="L11" i="1"/>
  <c r="G11" i="1"/>
  <c r="C11" i="1"/>
  <c r="J10" i="1"/>
  <c r="I10" i="1"/>
  <c r="H10" i="1"/>
  <c r="G10" i="1"/>
  <c r="F10" i="1"/>
  <c r="F8" i="1" s="1"/>
  <c r="E10" i="1"/>
  <c r="D10" i="1"/>
  <c r="N9" i="1"/>
  <c r="M9" i="1"/>
  <c r="L9" i="1"/>
  <c r="G9" i="1"/>
  <c r="C9" i="1"/>
  <c r="J8" i="1"/>
  <c r="I8" i="1"/>
  <c r="E8" i="1"/>
  <c r="D8" i="1"/>
  <c r="C8" i="1" s="1"/>
  <c r="M8" i="1" l="1"/>
  <c r="K28" i="1"/>
  <c r="F7" i="1"/>
  <c r="M10" i="1"/>
  <c r="K13" i="1"/>
  <c r="H15" i="1"/>
  <c r="L15" i="1" s="1"/>
  <c r="M17" i="1"/>
  <c r="M26" i="1"/>
  <c r="M15" i="1"/>
  <c r="K9" i="1"/>
  <c r="K11" i="1"/>
  <c r="C17" i="1"/>
  <c r="N26" i="1"/>
  <c r="N8" i="1"/>
  <c r="I7" i="1"/>
  <c r="C10" i="1"/>
  <c r="L10" i="1"/>
  <c r="K14" i="1"/>
  <c r="K16" i="1"/>
  <c r="K18" i="1"/>
  <c r="K22" i="1"/>
  <c r="J25" i="1"/>
  <c r="N25" i="1" s="1"/>
  <c r="G26" i="1"/>
  <c r="H8" i="1"/>
  <c r="L8" i="1" s="1"/>
  <c r="K12" i="1"/>
  <c r="C15" i="1"/>
  <c r="N15" i="1"/>
  <c r="N17" i="1"/>
  <c r="C26" i="1"/>
  <c r="K26" i="1" s="1"/>
  <c r="K10" i="1"/>
  <c r="J7" i="1"/>
  <c r="N7" i="1" s="1"/>
  <c r="G15" i="1"/>
  <c r="K17" i="1"/>
  <c r="D25" i="1"/>
  <c r="L26" i="1"/>
  <c r="E25" i="1"/>
  <c r="H25" i="1"/>
  <c r="G8" i="1"/>
  <c r="C25" i="1" l="1"/>
  <c r="C7" i="1" s="1"/>
  <c r="K15" i="1"/>
  <c r="L25" i="1"/>
  <c r="H7" i="1"/>
  <c r="G25" i="1"/>
  <c r="K25" i="1" s="1"/>
  <c r="D7" i="1"/>
  <c r="K8" i="1"/>
  <c r="E7" i="1"/>
  <c r="M7" i="1" s="1"/>
  <c r="M25" i="1"/>
  <c r="L7" i="1" l="1"/>
  <c r="G7" i="1"/>
</calcChain>
</file>

<file path=xl/sharedStrings.xml><?xml version="1.0" encoding="utf-8"?>
<sst xmlns="http://schemas.openxmlformats.org/spreadsheetml/2006/main" count="120" uniqueCount="84">
  <si>
    <t>№ п/п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</si>
  <si>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</si>
  <si>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2016 год, тыс. рублей</t>
  </si>
  <si>
    <t>Фактические объемы бюджетных ассигнований на реализацию муниципальной программы 
за 2016 год,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</si>
  <si>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</si>
  <si>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</si>
  <si>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</si>
  <si>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</si>
  <si>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</si>
  <si>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</si>
  <si>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</si>
  <si>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Сельское поселение Верхнеказымский</t>
  </si>
  <si>
    <t>Муниципальная программа сельского поселения Верхнеказымский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</si>
  <si>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резерва материальных ресурсов для ликвидации чрезвычайных ситуаций и в целях гражданской обороны</t>
  </si>
  <si>
    <t>Мероприятия по обеспечению первичных мер пожарной безопасности</t>
  </si>
  <si>
    <t>Мероприятия, предусмотренные муниципальной программой на год исполнены в полном объеме</t>
  </si>
  <si>
    <t>Разработка информационного материала и размещение его на территории сельского поселения</t>
  </si>
  <si>
    <t>Изготовлены и установлены два информационных баннера</t>
  </si>
  <si>
    <t>Оснащение территорий общего пользования первичными средствами тушения пожаров</t>
  </si>
  <si>
    <t xml:space="preserve">Проведен ремонт системы пожарной сигнализации в 4 общежитиях, в остальных 2 проведена модернизация и монтаж системы пожарной сигнализации </t>
  </si>
  <si>
    <t>Приобретение противопожарного инвентаря, оборудования и систем оповещения</t>
  </si>
  <si>
    <t>Приобретена система оповещения</t>
  </si>
  <si>
    <t>Устройство и уход за противопожарным расстоянием (разрывом) между сельским поселением и лесным массивом</t>
  </si>
  <si>
    <t>Заключен договор подряда на уборку противопожарного расстояния</t>
  </si>
  <si>
    <t xml:space="preserve"> Муниципальная программа сельского поселения Верхнеказымский «Развитие жилищно-коммунального комплекса и повышение энергетической эффективности  на 2014-2016 годы»</t>
  </si>
  <si>
    <t xml:space="preserve">Обеспечение мероприятий по энергосбережению и повышению энергетической эффективности </t>
  </si>
  <si>
    <t>Повышение энергоэффективности систем освещения методом замены ламп накаливания высокой мощности на энергоэффективные</t>
  </si>
  <si>
    <t>Благоустройство территории поселения</t>
  </si>
  <si>
    <t>уличное освещение</t>
  </si>
  <si>
    <t>мероприятие предусмотренное МП на год исполнено в полном объеме</t>
  </si>
  <si>
    <t>озеленение</t>
  </si>
  <si>
    <t>Заключен МК на приобретение, высадку рассады и благоустройство уличных клумб сельского поселения</t>
  </si>
  <si>
    <t>прочие мероприятия</t>
  </si>
  <si>
    <t>Заключены договора подряда на уборку территории поселения; ремонт и установка детской игровой площадки; приобретена снегоуборочная машина; заменена тротуарная плитка на центральной площади сельского поселения, благоустроены тротуары в 1 мкрн. Не освоены средства, предусмотренные на благоустройство вновь вводимого жилого дома, в связи с поздним вводом</t>
  </si>
  <si>
    <t>организация временных рабочих мест по безработным гражданам и трудоустройству несовершеннолетних</t>
  </si>
  <si>
    <t>За отчетный год были предоставлены рабочие места 18 несовершеннолетним гражданам и 19 временно испытывающие трудности.</t>
  </si>
  <si>
    <t>приобритение памятника</t>
  </si>
  <si>
    <t>Мероприятие, предусмотренное МП на год исполнено в полном объеме</t>
  </si>
  <si>
    <t>Предоставление субсидии на возмещение затрат или недополученных доходов организациям, предоставляющим жилищно-коммунальные услуги населению по тарифам, не обеспечивающим возмещение издержек</t>
  </si>
  <si>
    <t>Обеспечение надлежащего уровня эксплуатации муниципального имущества</t>
  </si>
  <si>
    <t>по состоянию на 31.12.2016 г. В муниципальной собственности находится 4 квартиры в деревянном жилом фонде  общей площадью 220,79 кв.м.,  оплата производилась согласно, выставленных счетов (8,568 руб/м2 в месяц)</t>
  </si>
  <si>
    <t xml:space="preserve"> «Развитие муниципальной службы сельского поселения Верхнеказымский на  2014-2016 годы» </t>
  </si>
  <si>
    <t>Реализация мероприятий муниципальной программы сельского поселения Верхнеказымский «Развитие муниципальной службы сельского поселения Верхнеказымский на 2014-2016 годы»</t>
  </si>
  <si>
    <t>Повышение квалификации муниципальных служащих с получением свидетельства (удостоверения) о повышении квалификации</t>
  </si>
  <si>
    <t>Проведение диспасеризации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</si>
  <si>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</si>
  <si>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</si>
  <si>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</si>
  <si>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</si>
  <si>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</si>
  <si>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</si>
  <si>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</si>
  <si>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</si>
  <si>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Подготовка и раздача лекционных материалов для занятий с неработающим населением</t>
  </si>
  <si>
    <t>шт.</t>
  </si>
  <si>
    <t>Администрация сельского поселения Верхнеказымский</t>
  </si>
  <si>
    <t>Проведение тренировок органов управления силами ГО и ЧС сельского поселения Верхнеказымский с применением специального оборудования</t>
  </si>
  <si>
    <t>раз</t>
  </si>
  <si>
    <t>-</t>
  </si>
  <si>
    <t>Увеличение резервов материальных ресурсов (запасов) для предупреждения и ликвидации угроз по ГО и ЧС (приобретение огнетушителей, шансового инструмента, медикаментов и т.п.)</t>
  </si>
  <si>
    <t>%</t>
  </si>
  <si>
    <t>Увеличение оснащенности мест общего пользования противопожарным инвентарем</t>
  </si>
  <si>
    <t>Содержание в рабочем состоянии противопожарный разрыв между сельским поселением и лесным массивом, опашка и уборка палой листвы</t>
  </si>
  <si>
    <r>
      <t>м</t>
    </r>
    <r>
      <rPr>
        <vertAlign val="superscript"/>
        <sz val="10.5"/>
        <rFont val="Times New Roman"/>
        <family val="1"/>
        <charset val="204"/>
      </rPr>
      <t>2</t>
    </r>
  </si>
  <si>
    <t>Сокращение потребления энергоресурсов</t>
  </si>
  <si>
    <t>Повышение уровня благоустроенности сельского поселения Верхнеказымский:</t>
  </si>
  <si>
    <t>Обустройство мест массового отдыха</t>
  </si>
  <si>
    <t>ед.</t>
  </si>
  <si>
    <t>Количество отремонтированных (приобретенных) детских игровых комплексов</t>
  </si>
  <si>
    <t>Обустройство площадей зеленых насаждений сельского поселения Верхнеказымский (посадка цветов, деревьев, газонов и т.д.) не менее 200 м² в год</t>
  </si>
  <si>
    <t>м²</t>
  </si>
  <si>
    <t>Объем потребления электроэнергии сети уличного освещения</t>
  </si>
  <si>
    <t>тыс. кВт/ч</t>
  </si>
  <si>
    <t>Доля граждан, участвующих в работах по благоустройству от общего числа граждан проживающих в поселении</t>
  </si>
  <si>
    <t>Сокращение доли муниципальной собственности в многоквартирных домах</t>
  </si>
  <si>
    <t>Количество оказанной услуги по теплоснабжению</t>
  </si>
  <si>
    <t>тыс.гКал</t>
  </si>
  <si>
    <t xml:space="preserve"> Муниципальная программа сельского поселения Верхнеказымский «Развитие муниципальной службы сельского поселения Верхнеказымский на  2014-2016 годы»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</si>
  <si>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</t>
  </si>
  <si>
    <t>Доля муниципальных служащих, прошедших  диспансеризацию, от потребности</t>
  </si>
  <si>
    <t>Администрация сельского поселения Верхнеказымский, оптимизация за счет замены ламп на энергосберегающие, а так же за счет экономии в летний период</t>
  </si>
  <si>
    <t>о достижении целевых показателей о реализации муниципальных программ сельского поселения в границах Белоярского района за  2016 год</t>
  </si>
  <si>
    <t>Отчет</t>
  </si>
  <si>
    <t>о ходе выполнения муниципальных программ сельского поселения Белоярского района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</si>
</sst>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Times New Roman"/>
      <family val="1"/>
      <charset val="204"/>
    </font>
    <font>
      <sz val="10.5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9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 shrinkToFit="1"/>
    </xf>
    <xf numFmtId="9" fontId="2" fillId="0" borderId="1" xfId="1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N15" sqref="N15"/>
    </sheetView>
  </sheetViews>
  <sheetFormatPr defaultRowHeight="15" x14ac:dyDescent="0.25"/>
  <cols>
    <col min="1" max="1" width="6" bestFit="1" customWidth="1"/>
    <col min="2" max="2" width="40.28515625" style="22" customWidth="1"/>
    <col min="3" max="4" width="9.42578125" bestFit="1" customWidth="1"/>
    <col min="5" max="5" width="7.42578125" bestFit="1" customWidth="1"/>
    <col min="6" max="6" width="8.7109375" customWidth="1"/>
    <col min="7" max="8" width="9.42578125" bestFit="1" customWidth="1"/>
    <col min="9" max="9" width="7.42578125" bestFit="1" customWidth="1"/>
    <col min="10" max="10" width="9" bestFit="1" customWidth="1"/>
    <col min="15" max="15" width="38.28515625" customWidth="1"/>
  </cols>
  <sheetData>
    <row r="1" spans="1:17" ht="18.75" x14ac:dyDescent="0.2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6.75" customHeight="1" x14ac:dyDescent="0.25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5">
      <c r="A3" s="47"/>
      <c r="B3" s="48"/>
      <c r="C3" s="49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/>
    </row>
    <row r="4" spans="1:17" ht="41.25" customHeight="1" x14ac:dyDescent="0.25">
      <c r="A4" s="35" t="s">
        <v>0</v>
      </c>
      <c r="B4" s="37" t="s">
        <v>1</v>
      </c>
      <c r="C4" s="35" t="s">
        <v>2</v>
      </c>
      <c r="D4" s="35"/>
      <c r="E4" s="35"/>
      <c r="F4" s="35"/>
      <c r="G4" s="35" t="s">
        <v>3</v>
      </c>
      <c r="H4" s="35"/>
      <c r="I4" s="35"/>
      <c r="J4" s="35"/>
      <c r="K4" s="35" t="s">
        <v>4</v>
      </c>
      <c r="L4" s="35"/>
      <c r="M4" s="35"/>
      <c r="N4" s="35"/>
      <c r="O4" s="35" t="s">
        <v>5</v>
      </c>
    </row>
    <row r="5" spans="1:17" ht="24.75" customHeight="1" x14ac:dyDescent="0.25">
      <c r="A5" s="35"/>
      <c r="B5" s="37"/>
      <c r="C5" s="35" t="s">
        <v>6</v>
      </c>
      <c r="D5" s="35" t="s">
        <v>7</v>
      </c>
      <c r="E5" s="35"/>
      <c r="F5" s="35"/>
      <c r="G5" s="35" t="s">
        <v>6</v>
      </c>
      <c r="H5" s="35" t="s">
        <v>7</v>
      </c>
      <c r="I5" s="35"/>
      <c r="J5" s="35"/>
      <c r="K5" s="35" t="s">
        <v>6</v>
      </c>
      <c r="L5" s="35" t="s">
        <v>7</v>
      </c>
      <c r="M5" s="35"/>
      <c r="N5" s="35"/>
      <c r="O5" s="36"/>
    </row>
    <row r="6" spans="1:17" ht="54" x14ac:dyDescent="0.25">
      <c r="A6" s="35"/>
      <c r="B6" s="37"/>
      <c r="C6" s="35"/>
      <c r="D6" s="1" t="s">
        <v>8</v>
      </c>
      <c r="E6" s="1" t="s">
        <v>9</v>
      </c>
      <c r="F6" s="1" t="s">
        <v>10</v>
      </c>
      <c r="G6" s="35"/>
      <c r="H6" s="1" t="s">
        <v>8</v>
      </c>
      <c r="I6" s="1" t="s">
        <v>9</v>
      </c>
      <c r="J6" s="1" t="s">
        <v>10</v>
      </c>
      <c r="K6" s="35"/>
      <c r="L6" s="1" t="s">
        <v>8</v>
      </c>
      <c r="M6" s="1" t="s">
        <v>9</v>
      </c>
      <c r="N6" s="1" t="s">
        <v>10</v>
      </c>
      <c r="O6" s="36"/>
    </row>
    <row r="7" spans="1:17" x14ac:dyDescent="0.25">
      <c r="A7" s="2"/>
      <c r="B7" s="20" t="s">
        <v>11</v>
      </c>
      <c r="C7" s="51">
        <f>C8+C15+C25+0.1</f>
        <v>6016.9179999999997</v>
      </c>
      <c r="D7" s="51">
        <f>D8+D15+D25+0.1</f>
        <v>6016.9179999999997</v>
      </c>
      <c r="E7" s="51">
        <f t="shared" ref="E7:J7" si="0">E8+E15+E25</f>
        <v>0</v>
      </c>
      <c r="F7" s="51">
        <f t="shared" si="0"/>
        <v>0</v>
      </c>
      <c r="G7" s="51">
        <f t="shared" si="0"/>
        <v>3849.4180000000001</v>
      </c>
      <c r="H7" s="51">
        <f t="shared" si="0"/>
        <v>3849.4180000000001</v>
      </c>
      <c r="I7" s="51">
        <f t="shared" si="0"/>
        <v>0</v>
      </c>
      <c r="J7" s="51">
        <f t="shared" si="0"/>
        <v>0</v>
      </c>
      <c r="K7" s="52">
        <f>IFERROR(G7/C7*100,"-")</f>
        <v>63.976574053360878</v>
      </c>
      <c r="L7" s="52">
        <f t="shared" ref="K7:N9" si="1">IFERROR(H7/D7*100,"-")</f>
        <v>63.976574053360878</v>
      </c>
      <c r="M7" s="52" t="str">
        <f t="shared" si="1"/>
        <v>-</v>
      </c>
      <c r="N7" s="52" t="str">
        <f t="shared" si="1"/>
        <v>-</v>
      </c>
      <c r="O7" s="3"/>
    </row>
    <row r="8" spans="1:17" ht="81" x14ac:dyDescent="0.25">
      <c r="A8" s="4">
        <v>1</v>
      </c>
      <c r="B8" s="5" t="s">
        <v>12</v>
      </c>
      <c r="C8" s="6">
        <f t="shared" ref="C8:C15" si="2">SUM(D8:F8)</f>
        <v>160</v>
      </c>
      <c r="D8" s="6">
        <f>D9+D10</f>
        <v>160</v>
      </c>
      <c r="E8" s="6">
        <f>E9+E10</f>
        <v>0</v>
      </c>
      <c r="F8" s="6">
        <f>F9+F10</f>
        <v>0</v>
      </c>
      <c r="G8" s="6">
        <f t="shared" ref="G8:G28" si="3">SUM(H8:J8)</f>
        <v>160</v>
      </c>
      <c r="H8" s="6">
        <f>H9+H10</f>
        <v>160</v>
      </c>
      <c r="I8" s="6">
        <f>I9+I10</f>
        <v>0</v>
      </c>
      <c r="J8" s="6">
        <f>J9+J10</f>
        <v>0</v>
      </c>
      <c r="K8" s="6">
        <f t="shared" si="1"/>
        <v>100</v>
      </c>
      <c r="L8" s="6">
        <f t="shared" si="1"/>
        <v>100</v>
      </c>
      <c r="M8" s="6" t="str">
        <f t="shared" si="1"/>
        <v>-</v>
      </c>
      <c r="N8" s="6" t="str">
        <f t="shared" si="1"/>
        <v>-</v>
      </c>
      <c r="O8" s="7"/>
    </row>
    <row r="9" spans="1:17" ht="40.5" x14ac:dyDescent="0.25">
      <c r="A9" s="8"/>
      <c r="B9" s="9" t="s">
        <v>13</v>
      </c>
      <c r="C9" s="10">
        <f t="shared" si="2"/>
        <v>0</v>
      </c>
      <c r="D9" s="53">
        <v>0</v>
      </c>
      <c r="E9" s="10">
        <v>0</v>
      </c>
      <c r="F9" s="10">
        <v>0</v>
      </c>
      <c r="G9" s="10">
        <f t="shared" si="3"/>
        <v>0</v>
      </c>
      <c r="H9" s="10">
        <v>0</v>
      </c>
      <c r="I9" s="10">
        <v>0</v>
      </c>
      <c r="J9" s="10">
        <v>0</v>
      </c>
      <c r="K9" s="10" t="str">
        <f t="shared" si="1"/>
        <v>-</v>
      </c>
      <c r="L9" s="10" t="str">
        <f t="shared" si="1"/>
        <v>-</v>
      </c>
      <c r="M9" s="10" t="str">
        <f t="shared" si="1"/>
        <v>-</v>
      </c>
      <c r="N9" s="54" t="str">
        <f t="shared" si="1"/>
        <v>-</v>
      </c>
      <c r="O9" s="9"/>
    </row>
    <row r="10" spans="1:17" ht="40.5" x14ac:dyDescent="0.25">
      <c r="A10" s="8"/>
      <c r="B10" s="9" t="s">
        <v>14</v>
      </c>
      <c r="C10" s="10">
        <f t="shared" si="2"/>
        <v>160</v>
      </c>
      <c r="D10" s="10">
        <f>SUM(D11:D14)</f>
        <v>160</v>
      </c>
      <c r="E10" s="10">
        <f>SUM(E11:E14)</f>
        <v>0</v>
      </c>
      <c r="F10" s="10">
        <f>SUM(F11:F14)</f>
        <v>0</v>
      </c>
      <c r="G10" s="10">
        <f t="shared" si="3"/>
        <v>160</v>
      </c>
      <c r="H10" s="10">
        <f>SUM(H11:H14)</f>
        <v>160</v>
      </c>
      <c r="I10" s="10">
        <f>SUM(I11:I14)</f>
        <v>0</v>
      </c>
      <c r="J10" s="10">
        <f>SUM(J11:J14)</f>
        <v>0</v>
      </c>
      <c r="K10" s="10">
        <f t="shared" ref="K10:K28" si="4">IFERROR(G10/C10*100,"-")</f>
        <v>100</v>
      </c>
      <c r="L10" s="10">
        <f t="shared" ref="L10:L28" si="5">IFERROR(H10/D10*100,"-")</f>
        <v>100</v>
      </c>
      <c r="M10" s="10">
        <f>SUM(M11:M14)</f>
        <v>0</v>
      </c>
      <c r="N10" s="10">
        <f>SUM(N11:N14)</f>
        <v>0</v>
      </c>
      <c r="O10" s="9" t="s">
        <v>15</v>
      </c>
    </row>
    <row r="11" spans="1:17" ht="40.5" x14ac:dyDescent="0.25">
      <c r="A11" s="11"/>
      <c r="B11" s="21" t="s">
        <v>16</v>
      </c>
      <c r="C11" s="12">
        <f t="shared" si="2"/>
        <v>20</v>
      </c>
      <c r="D11" s="12">
        <v>20</v>
      </c>
      <c r="E11" s="12">
        <v>0</v>
      </c>
      <c r="F11" s="12">
        <v>0</v>
      </c>
      <c r="G11" s="12">
        <f t="shared" si="3"/>
        <v>20</v>
      </c>
      <c r="H11" s="12">
        <v>20</v>
      </c>
      <c r="I11" s="12">
        <v>0</v>
      </c>
      <c r="J11" s="12">
        <v>0</v>
      </c>
      <c r="K11" s="55">
        <f t="shared" si="4"/>
        <v>100</v>
      </c>
      <c r="L11" s="55">
        <f t="shared" si="5"/>
        <v>100</v>
      </c>
      <c r="M11" s="52" t="str">
        <f t="shared" ref="M11:M28" si="6">IFERROR(I11/E11*100,"-")</f>
        <v>-</v>
      </c>
      <c r="N11" s="52" t="str">
        <f t="shared" ref="N11:N28" si="7">IFERROR(J11/F11*100,"-")</f>
        <v>-</v>
      </c>
      <c r="O11" s="13" t="s">
        <v>17</v>
      </c>
    </row>
    <row r="12" spans="1:17" ht="54" x14ac:dyDescent="0.25">
      <c r="A12" s="11"/>
      <c r="B12" s="21" t="s">
        <v>18</v>
      </c>
      <c r="C12" s="12">
        <f t="shared" si="2"/>
        <v>100</v>
      </c>
      <c r="D12" s="12">
        <v>100</v>
      </c>
      <c r="E12" s="12">
        <v>0</v>
      </c>
      <c r="F12" s="12">
        <v>0</v>
      </c>
      <c r="G12" s="12">
        <f t="shared" si="3"/>
        <v>100</v>
      </c>
      <c r="H12" s="12">
        <v>100</v>
      </c>
      <c r="I12" s="12">
        <v>0</v>
      </c>
      <c r="J12" s="12">
        <v>0</v>
      </c>
      <c r="K12" s="55">
        <f t="shared" si="4"/>
        <v>100</v>
      </c>
      <c r="L12" s="55">
        <f t="shared" si="5"/>
        <v>100</v>
      </c>
      <c r="M12" s="52" t="str">
        <f t="shared" si="6"/>
        <v>-</v>
      </c>
      <c r="N12" s="52" t="str">
        <f t="shared" si="7"/>
        <v>-</v>
      </c>
      <c r="O12" s="14" t="s">
        <v>19</v>
      </c>
    </row>
    <row r="13" spans="1:17" ht="27" x14ac:dyDescent="0.25">
      <c r="A13" s="11"/>
      <c r="B13" s="21" t="s">
        <v>20</v>
      </c>
      <c r="C13" s="12">
        <f t="shared" si="2"/>
        <v>30</v>
      </c>
      <c r="D13" s="12">
        <v>30</v>
      </c>
      <c r="E13" s="12">
        <v>0</v>
      </c>
      <c r="F13" s="12">
        <v>0</v>
      </c>
      <c r="G13" s="12">
        <f t="shared" si="3"/>
        <v>30</v>
      </c>
      <c r="H13" s="12">
        <v>30</v>
      </c>
      <c r="I13" s="12">
        <v>0</v>
      </c>
      <c r="J13" s="12">
        <v>0</v>
      </c>
      <c r="K13" s="55">
        <f t="shared" si="4"/>
        <v>100</v>
      </c>
      <c r="L13" s="55">
        <f t="shared" si="5"/>
        <v>100</v>
      </c>
      <c r="M13" s="52" t="str">
        <f t="shared" si="6"/>
        <v>-</v>
      </c>
      <c r="N13" s="52" t="str">
        <f t="shared" si="7"/>
        <v>-</v>
      </c>
      <c r="O13" s="14" t="s">
        <v>21</v>
      </c>
    </row>
    <row r="14" spans="1:17" ht="40.5" x14ac:dyDescent="0.25">
      <c r="A14" s="11"/>
      <c r="B14" s="21" t="s">
        <v>22</v>
      </c>
      <c r="C14" s="12">
        <f t="shared" si="2"/>
        <v>10</v>
      </c>
      <c r="D14" s="12">
        <v>10</v>
      </c>
      <c r="E14" s="12">
        <v>0</v>
      </c>
      <c r="F14" s="12">
        <v>0</v>
      </c>
      <c r="G14" s="12">
        <f t="shared" si="3"/>
        <v>10</v>
      </c>
      <c r="H14" s="12">
        <v>10</v>
      </c>
      <c r="I14" s="12">
        <v>0</v>
      </c>
      <c r="J14" s="12">
        <v>0</v>
      </c>
      <c r="K14" s="55">
        <f t="shared" si="4"/>
        <v>100</v>
      </c>
      <c r="L14" s="55">
        <f t="shared" si="5"/>
        <v>100</v>
      </c>
      <c r="M14" s="52" t="str">
        <f t="shared" si="6"/>
        <v>-</v>
      </c>
      <c r="N14" s="52" t="str">
        <f t="shared" si="7"/>
        <v>-</v>
      </c>
      <c r="O14" s="14" t="s">
        <v>23</v>
      </c>
    </row>
    <row r="15" spans="1:17" ht="67.5" x14ac:dyDescent="0.25">
      <c r="A15" s="15">
        <v>2</v>
      </c>
      <c r="B15" s="5" t="s">
        <v>24</v>
      </c>
      <c r="C15" s="6">
        <f t="shared" si="2"/>
        <v>5811.9</v>
      </c>
      <c r="D15" s="6">
        <f>D16+D17+D23+D24</f>
        <v>5811.9</v>
      </c>
      <c r="E15" s="6">
        <f>E16+E17+E23+E24</f>
        <v>0</v>
      </c>
      <c r="F15" s="6">
        <f>F16+F17+F23+F24</f>
        <v>0</v>
      </c>
      <c r="G15" s="6">
        <f t="shared" si="3"/>
        <v>3644.5</v>
      </c>
      <c r="H15" s="6">
        <f>H16+H17+H23+H24+0.1</f>
        <v>3644.5</v>
      </c>
      <c r="I15" s="6">
        <f>I16+I17+I23+I24</f>
        <v>0</v>
      </c>
      <c r="J15" s="6">
        <f>J16+J17+J23+J24</f>
        <v>0</v>
      </c>
      <c r="K15" s="6">
        <f t="shared" si="4"/>
        <v>62.707548306061703</v>
      </c>
      <c r="L15" s="6">
        <f t="shared" si="5"/>
        <v>62.707548306061703</v>
      </c>
      <c r="M15" s="6" t="str">
        <f t="shared" si="6"/>
        <v>-</v>
      </c>
      <c r="N15" s="6" t="str">
        <f t="shared" si="7"/>
        <v>-</v>
      </c>
      <c r="O15" s="7"/>
    </row>
    <row r="16" spans="1:17" ht="54" x14ac:dyDescent="0.25">
      <c r="A16" s="16"/>
      <c r="B16" s="9" t="s">
        <v>25</v>
      </c>
      <c r="C16" s="10">
        <f>SUM(D16:E16)</f>
        <v>43.3</v>
      </c>
      <c r="D16" s="10">
        <v>43.3</v>
      </c>
      <c r="E16" s="10">
        <v>0</v>
      </c>
      <c r="F16" s="10">
        <v>0</v>
      </c>
      <c r="G16" s="10">
        <f t="shared" si="3"/>
        <v>43.3</v>
      </c>
      <c r="H16" s="10">
        <v>43.3</v>
      </c>
      <c r="I16" s="10">
        <v>0</v>
      </c>
      <c r="J16" s="10">
        <v>0</v>
      </c>
      <c r="K16" s="10">
        <f t="shared" si="4"/>
        <v>100</v>
      </c>
      <c r="L16" s="10">
        <f t="shared" si="5"/>
        <v>100</v>
      </c>
      <c r="M16" s="54" t="str">
        <f t="shared" si="6"/>
        <v>-</v>
      </c>
      <c r="N16" s="54" t="str">
        <f t="shared" si="7"/>
        <v>-</v>
      </c>
      <c r="O16" s="9" t="s">
        <v>26</v>
      </c>
    </row>
    <row r="17" spans="1:15" x14ac:dyDescent="0.25">
      <c r="A17" s="16"/>
      <c r="B17" s="9" t="s">
        <v>27</v>
      </c>
      <c r="C17" s="10">
        <f t="shared" ref="C17:C28" si="8">SUM(D17:F17)</f>
        <v>5319.7999999999993</v>
      </c>
      <c r="D17" s="10">
        <f>SUM(D18:D22)</f>
        <v>5319.7999999999993</v>
      </c>
      <c r="E17" s="10">
        <f>SUM(E18:E21)</f>
        <v>0</v>
      </c>
      <c r="F17" s="10">
        <f>SUM(F18:F21)</f>
        <v>0</v>
      </c>
      <c r="G17" s="10">
        <f>SUM(H17:J17)</f>
        <v>3152.3</v>
      </c>
      <c r="H17" s="10">
        <f>SUM(H18:H22)</f>
        <v>3152.3</v>
      </c>
      <c r="I17" s="10">
        <f>SUM(I18:I20)</f>
        <v>0</v>
      </c>
      <c r="J17" s="10">
        <f>SUM(J18:J20)</f>
        <v>0</v>
      </c>
      <c r="K17" s="10">
        <f t="shared" si="4"/>
        <v>59.255987067182993</v>
      </c>
      <c r="L17" s="10">
        <f t="shared" si="5"/>
        <v>59.255987067182993</v>
      </c>
      <c r="M17" s="54" t="str">
        <f t="shared" si="6"/>
        <v>-</v>
      </c>
      <c r="N17" s="54" t="str">
        <f t="shared" si="7"/>
        <v>-</v>
      </c>
      <c r="O17" s="9"/>
    </row>
    <row r="18" spans="1:15" ht="27" x14ac:dyDescent="0.25">
      <c r="A18" s="17"/>
      <c r="B18" s="21" t="s">
        <v>28</v>
      </c>
      <c r="C18" s="12">
        <f t="shared" si="8"/>
        <v>932.8</v>
      </c>
      <c r="D18" s="12">
        <v>932.8</v>
      </c>
      <c r="E18" s="12">
        <v>0</v>
      </c>
      <c r="F18" s="12">
        <v>0</v>
      </c>
      <c r="G18" s="12">
        <f t="shared" si="3"/>
        <v>932.8</v>
      </c>
      <c r="H18" s="12">
        <v>932.8</v>
      </c>
      <c r="I18" s="12">
        <v>0</v>
      </c>
      <c r="J18" s="12">
        <v>0</v>
      </c>
      <c r="K18" s="55">
        <f t="shared" si="4"/>
        <v>100</v>
      </c>
      <c r="L18" s="55">
        <f t="shared" si="5"/>
        <v>100</v>
      </c>
      <c r="M18" s="55" t="str">
        <f t="shared" si="6"/>
        <v>-</v>
      </c>
      <c r="N18" s="55" t="str">
        <f t="shared" si="7"/>
        <v>-</v>
      </c>
      <c r="O18" s="18" t="s">
        <v>29</v>
      </c>
    </row>
    <row r="19" spans="1:15" ht="40.5" x14ac:dyDescent="0.25">
      <c r="A19" s="17"/>
      <c r="B19" s="21" t="s">
        <v>30</v>
      </c>
      <c r="C19" s="12">
        <f t="shared" si="8"/>
        <v>193.8</v>
      </c>
      <c r="D19" s="12">
        <v>193.8</v>
      </c>
      <c r="E19" s="12">
        <v>0</v>
      </c>
      <c r="F19" s="12">
        <v>0</v>
      </c>
      <c r="G19" s="12">
        <f t="shared" si="3"/>
        <v>193.8</v>
      </c>
      <c r="H19" s="12">
        <v>193.8</v>
      </c>
      <c r="I19" s="12">
        <v>0</v>
      </c>
      <c r="J19" s="12">
        <v>0</v>
      </c>
      <c r="K19" s="55">
        <f t="shared" si="4"/>
        <v>100</v>
      </c>
      <c r="L19" s="55">
        <f t="shared" si="5"/>
        <v>100</v>
      </c>
      <c r="M19" s="55" t="str">
        <f t="shared" si="6"/>
        <v>-</v>
      </c>
      <c r="N19" s="55" t="str">
        <f t="shared" si="7"/>
        <v>-</v>
      </c>
      <c r="O19" s="18" t="s">
        <v>31</v>
      </c>
    </row>
    <row r="20" spans="1:15" ht="135" x14ac:dyDescent="0.25">
      <c r="A20" s="17"/>
      <c r="B20" s="21" t="s">
        <v>32</v>
      </c>
      <c r="C20" s="12">
        <f t="shared" si="8"/>
        <v>3092.7</v>
      </c>
      <c r="D20" s="12">
        <v>3092.7</v>
      </c>
      <c r="E20" s="12">
        <v>0</v>
      </c>
      <c r="F20" s="12">
        <v>0</v>
      </c>
      <c r="G20" s="12">
        <f t="shared" si="3"/>
        <v>925.2</v>
      </c>
      <c r="H20" s="12">
        <v>925.2</v>
      </c>
      <c r="I20" s="12">
        <v>0</v>
      </c>
      <c r="J20" s="12">
        <v>0</v>
      </c>
      <c r="K20" s="55">
        <f t="shared" si="4"/>
        <v>29.915607721408481</v>
      </c>
      <c r="L20" s="55">
        <f t="shared" si="5"/>
        <v>29.915607721408481</v>
      </c>
      <c r="M20" s="55" t="str">
        <f t="shared" si="6"/>
        <v>-</v>
      </c>
      <c r="N20" s="55" t="str">
        <f t="shared" si="7"/>
        <v>-</v>
      </c>
      <c r="O20" s="18" t="s">
        <v>33</v>
      </c>
    </row>
    <row r="21" spans="1:15" ht="54" x14ac:dyDescent="0.25">
      <c r="A21" s="17"/>
      <c r="B21" s="21" t="s">
        <v>34</v>
      </c>
      <c r="C21" s="12">
        <f t="shared" si="8"/>
        <v>600.5</v>
      </c>
      <c r="D21" s="12">
        <v>600.5</v>
      </c>
      <c r="E21" s="12">
        <v>0</v>
      </c>
      <c r="F21" s="12">
        <v>0</v>
      </c>
      <c r="G21" s="12">
        <f t="shared" si="3"/>
        <v>600.5</v>
      </c>
      <c r="H21" s="12">
        <v>600.5</v>
      </c>
      <c r="I21" s="12">
        <v>0</v>
      </c>
      <c r="J21" s="12">
        <v>0</v>
      </c>
      <c r="K21" s="55">
        <f t="shared" si="4"/>
        <v>100</v>
      </c>
      <c r="L21" s="55">
        <f t="shared" si="5"/>
        <v>100</v>
      </c>
      <c r="M21" s="55" t="str">
        <f t="shared" si="6"/>
        <v>-</v>
      </c>
      <c r="N21" s="55" t="str">
        <f t="shared" si="7"/>
        <v>-</v>
      </c>
      <c r="O21" s="18" t="s">
        <v>35</v>
      </c>
    </row>
    <row r="22" spans="1:15" ht="27" x14ac:dyDescent="0.25">
      <c r="A22" s="17"/>
      <c r="B22" s="21" t="s">
        <v>36</v>
      </c>
      <c r="C22" s="12">
        <f t="shared" si="8"/>
        <v>500</v>
      </c>
      <c r="D22" s="12">
        <v>500</v>
      </c>
      <c r="E22" s="12"/>
      <c r="F22" s="12"/>
      <c r="G22" s="12">
        <f t="shared" si="3"/>
        <v>500</v>
      </c>
      <c r="H22" s="12">
        <v>500</v>
      </c>
      <c r="I22" s="12"/>
      <c r="J22" s="12"/>
      <c r="K22" s="55">
        <f t="shared" si="4"/>
        <v>100</v>
      </c>
      <c r="L22" s="55">
        <f t="shared" si="5"/>
        <v>100</v>
      </c>
      <c r="M22" s="55" t="str">
        <f t="shared" si="6"/>
        <v>-</v>
      </c>
      <c r="N22" s="55" t="str">
        <f t="shared" si="7"/>
        <v>-</v>
      </c>
      <c r="O22" s="18" t="s">
        <v>37</v>
      </c>
    </row>
    <row r="23" spans="1:15" ht="81" x14ac:dyDescent="0.25">
      <c r="A23" s="16"/>
      <c r="B23" s="9" t="s">
        <v>38</v>
      </c>
      <c r="C23" s="10">
        <f t="shared" si="8"/>
        <v>426.1</v>
      </c>
      <c r="D23" s="10">
        <v>426.1</v>
      </c>
      <c r="E23" s="10">
        <v>0</v>
      </c>
      <c r="F23" s="10">
        <v>0</v>
      </c>
      <c r="G23" s="10">
        <f t="shared" si="3"/>
        <v>426.1</v>
      </c>
      <c r="H23" s="10">
        <v>426.1</v>
      </c>
      <c r="I23" s="10">
        <v>0</v>
      </c>
      <c r="J23" s="10">
        <v>0</v>
      </c>
      <c r="K23" s="10">
        <f t="shared" si="4"/>
        <v>100</v>
      </c>
      <c r="L23" s="10">
        <f t="shared" si="5"/>
        <v>100</v>
      </c>
      <c r="M23" s="54" t="str">
        <f t="shared" si="6"/>
        <v>-</v>
      </c>
      <c r="N23" s="54" t="str">
        <f t="shared" si="7"/>
        <v>-</v>
      </c>
      <c r="O23" s="9" t="s">
        <v>37</v>
      </c>
    </row>
    <row r="24" spans="1:15" ht="81" x14ac:dyDescent="0.25">
      <c r="A24" s="16"/>
      <c r="B24" s="9" t="s">
        <v>39</v>
      </c>
      <c r="C24" s="10">
        <f t="shared" si="8"/>
        <v>22.7</v>
      </c>
      <c r="D24" s="10">
        <v>22.7</v>
      </c>
      <c r="E24" s="10">
        <v>0</v>
      </c>
      <c r="F24" s="10">
        <v>0</v>
      </c>
      <c r="G24" s="10">
        <f t="shared" si="3"/>
        <v>22.7</v>
      </c>
      <c r="H24" s="10">
        <v>22.7</v>
      </c>
      <c r="I24" s="10">
        <v>0</v>
      </c>
      <c r="J24" s="10">
        <v>0</v>
      </c>
      <c r="K24" s="10">
        <f t="shared" si="4"/>
        <v>100</v>
      </c>
      <c r="L24" s="10">
        <f t="shared" si="5"/>
        <v>100</v>
      </c>
      <c r="M24" s="54" t="str">
        <f t="shared" si="6"/>
        <v>-</v>
      </c>
      <c r="N24" s="54" t="str">
        <f t="shared" si="7"/>
        <v>-</v>
      </c>
      <c r="O24" s="9" t="s">
        <v>40</v>
      </c>
    </row>
    <row r="25" spans="1:15" ht="40.5" x14ac:dyDescent="0.25">
      <c r="A25" s="19">
        <v>3</v>
      </c>
      <c r="B25" s="5" t="s">
        <v>41</v>
      </c>
      <c r="C25" s="6">
        <f t="shared" si="8"/>
        <v>44.917999999999999</v>
      </c>
      <c r="D25" s="6">
        <f>D26</f>
        <v>44.917999999999999</v>
      </c>
      <c r="E25" s="6">
        <f>E26</f>
        <v>0</v>
      </c>
      <c r="F25" s="6">
        <f>F26</f>
        <v>0</v>
      </c>
      <c r="G25" s="6">
        <f t="shared" si="3"/>
        <v>44.917999999999999</v>
      </c>
      <c r="H25" s="6">
        <f>H26</f>
        <v>44.917999999999999</v>
      </c>
      <c r="I25" s="6">
        <f>I26</f>
        <v>0</v>
      </c>
      <c r="J25" s="6">
        <f>J26</f>
        <v>0</v>
      </c>
      <c r="K25" s="6">
        <f t="shared" si="4"/>
        <v>100</v>
      </c>
      <c r="L25" s="6">
        <f t="shared" si="5"/>
        <v>100</v>
      </c>
      <c r="M25" s="6" t="str">
        <f t="shared" si="6"/>
        <v>-</v>
      </c>
      <c r="N25" s="6" t="str">
        <f t="shared" si="7"/>
        <v>-</v>
      </c>
      <c r="O25" s="7"/>
    </row>
    <row r="26" spans="1:15" ht="67.5" x14ac:dyDescent="0.25">
      <c r="A26" s="8"/>
      <c r="B26" s="9" t="s">
        <v>42</v>
      </c>
      <c r="C26" s="10">
        <f t="shared" si="8"/>
        <v>44.917999999999999</v>
      </c>
      <c r="D26" s="10">
        <f>D27+D28</f>
        <v>44.917999999999999</v>
      </c>
      <c r="E26" s="10">
        <f>E27+E28</f>
        <v>0</v>
      </c>
      <c r="F26" s="10">
        <f>F27+F28</f>
        <v>0</v>
      </c>
      <c r="G26" s="10">
        <f t="shared" si="3"/>
        <v>44.917999999999999</v>
      </c>
      <c r="H26" s="10">
        <f>H27+H28</f>
        <v>44.917999999999999</v>
      </c>
      <c r="I26" s="10">
        <f>I27+I28</f>
        <v>0</v>
      </c>
      <c r="J26" s="10">
        <f>J27+J28</f>
        <v>0</v>
      </c>
      <c r="K26" s="10">
        <f t="shared" si="4"/>
        <v>100</v>
      </c>
      <c r="L26" s="10">
        <f t="shared" si="5"/>
        <v>100</v>
      </c>
      <c r="M26" s="54" t="str">
        <f t="shared" si="6"/>
        <v>-</v>
      </c>
      <c r="N26" s="54" t="str">
        <f t="shared" si="7"/>
        <v>-</v>
      </c>
      <c r="O26" s="9" t="s">
        <v>15</v>
      </c>
    </row>
    <row r="27" spans="1:15" ht="40.5" x14ac:dyDescent="0.25">
      <c r="A27" s="11"/>
      <c r="B27" s="14" t="s">
        <v>43</v>
      </c>
      <c r="C27" s="12">
        <f t="shared" si="8"/>
        <v>21</v>
      </c>
      <c r="D27" s="12">
        <v>21</v>
      </c>
      <c r="E27" s="12">
        <v>0</v>
      </c>
      <c r="F27" s="12">
        <v>0</v>
      </c>
      <c r="G27" s="12">
        <f t="shared" si="3"/>
        <v>21</v>
      </c>
      <c r="H27" s="12">
        <v>21</v>
      </c>
      <c r="I27" s="12">
        <v>0</v>
      </c>
      <c r="J27" s="12">
        <v>0</v>
      </c>
      <c r="K27" s="55">
        <f t="shared" si="4"/>
        <v>100</v>
      </c>
      <c r="L27" s="55">
        <f t="shared" si="5"/>
        <v>100</v>
      </c>
      <c r="M27" s="52" t="str">
        <f t="shared" si="6"/>
        <v>-</v>
      </c>
      <c r="N27" s="52" t="str">
        <f t="shared" si="7"/>
        <v>-</v>
      </c>
      <c r="O27" s="18"/>
    </row>
    <row r="28" spans="1:15" x14ac:dyDescent="0.25">
      <c r="A28" s="11"/>
      <c r="B28" s="14" t="s">
        <v>44</v>
      </c>
      <c r="C28" s="12">
        <f t="shared" si="8"/>
        <v>23.917999999999999</v>
      </c>
      <c r="D28" s="12">
        <v>23.917999999999999</v>
      </c>
      <c r="E28" s="12">
        <v>0</v>
      </c>
      <c r="F28" s="12">
        <v>0</v>
      </c>
      <c r="G28" s="12">
        <f t="shared" si="3"/>
        <v>23.917999999999999</v>
      </c>
      <c r="H28" s="12">
        <v>23.917999999999999</v>
      </c>
      <c r="I28" s="12">
        <v>0</v>
      </c>
      <c r="J28" s="12">
        <v>0</v>
      </c>
      <c r="K28" s="55">
        <f t="shared" si="4"/>
        <v>100</v>
      </c>
      <c r="L28" s="55">
        <f t="shared" si="5"/>
        <v>100</v>
      </c>
      <c r="M28" s="52" t="str">
        <f t="shared" si="6"/>
        <v>-</v>
      </c>
      <c r="N28" s="52" t="str">
        <f t="shared" si="7"/>
        <v>-</v>
      </c>
      <c r="O28" s="18"/>
    </row>
  </sheetData>
  <mergeCells count="14">
    <mergeCell ref="A4:A6"/>
    <mergeCell ref="B4:B6"/>
    <mergeCell ref="C4:F4"/>
    <mergeCell ref="G4:J4"/>
    <mergeCell ref="A1:Q1"/>
    <mergeCell ref="A2:Q2"/>
    <mergeCell ref="K4:N4"/>
    <mergeCell ref="O4:O6"/>
    <mergeCell ref="C5:C6"/>
    <mergeCell ref="D5:F5"/>
    <mergeCell ref="G5:G6"/>
    <mergeCell ref="H5:J5"/>
    <mergeCell ref="K5:K6"/>
    <mergeCell ref="L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H25" sqref="H25"/>
    </sheetView>
  </sheetViews>
  <sheetFormatPr defaultRowHeight="15" x14ac:dyDescent="0.25"/>
  <cols>
    <col min="1" max="1" width="4.7109375" customWidth="1"/>
    <col min="2" max="2" width="34.28515625" customWidth="1"/>
    <col min="3" max="3" width="8.85546875" customWidth="1"/>
    <col min="4" max="5" width="8.5703125" customWidth="1"/>
    <col min="6" max="7" width="8" customWidth="1"/>
    <col min="8" max="8" width="18.7109375" customWidth="1"/>
  </cols>
  <sheetData>
    <row r="1" spans="1:8" ht="15.75" x14ac:dyDescent="0.25">
      <c r="A1" s="41" t="s">
        <v>45</v>
      </c>
      <c r="B1" s="41"/>
      <c r="C1" s="41"/>
      <c r="D1" s="41"/>
      <c r="E1" s="41"/>
      <c r="F1" s="41"/>
      <c r="G1" s="41"/>
      <c r="H1" s="41"/>
    </row>
    <row r="2" spans="1:8" ht="43.5" customHeight="1" x14ac:dyDescent="0.25">
      <c r="A2" s="42" t="s">
        <v>81</v>
      </c>
      <c r="B2" s="42"/>
      <c r="C2" s="42"/>
      <c r="D2" s="42"/>
      <c r="E2" s="42"/>
      <c r="F2" s="42"/>
      <c r="G2" s="42"/>
      <c r="H2" s="42"/>
    </row>
    <row r="3" spans="1:8" ht="16.5" customHeight="1" x14ac:dyDescent="0.25">
      <c r="A3" s="23"/>
      <c r="B3" s="23"/>
      <c r="C3" s="23"/>
      <c r="D3" s="23"/>
      <c r="E3" s="23"/>
      <c r="F3" s="23"/>
      <c r="G3" s="23"/>
      <c r="H3" s="24"/>
    </row>
    <row r="4" spans="1:8" x14ac:dyDescent="0.25">
      <c r="A4" s="35" t="s">
        <v>0</v>
      </c>
      <c r="B4" s="35" t="s">
        <v>46</v>
      </c>
      <c r="C4" s="35" t="s">
        <v>47</v>
      </c>
      <c r="D4" s="35" t="s">
        <v>48</v>
      </c>
      <c r="E4" s="35" t="s">
        <v>49</v>
      </c>
      <c r="F4" s="43" t="s">
        <v>50</v>
      </c>
      <c r="G4" s="43" t="s">
        <v>51</v>
      </c>
      <c r="H4" s="45" t="s">
        <v>52</v>
      </c>
    </row>
    <row r="5" spans="1:8" ht="80.25" customHeight="1" x14ac:dyDescent="0.25">
      <c r="A5" s="35"/>
      <c r="B5" s="35"/>
      <c r="C5" s="35"/>
      <c r="D5" s="35"/>
      <c r="E5" s="35"/>
      <c r="F5" s="44"/>
      <c r="G5" s="44"/>
      <c r="H5" s="45"/>
    </row>
    <row r="6" spans="1:8" x14ac:dyDescent="0.25">
      <c r="A6" s="38" t="s">
        <v>11</v>
      </c>
      <c r="B6" s="39"/>
      <c r="C6" s="39"/>
      <c r="D6" s="39"/>
      <c r="E6" s="39"/>
      <c r="F6" s="39"/>
      <c r="G6" s="39"/>
      <c r="H6" s="40"/>
    </row>
    <row r="7" spans="1:8" ht="49.5" customHeight="1" x14ac:dyDescent="0.25">
      <c r="A7" s="59" t="s">
        <v>12</v>
      </c>
      <c r="B7" s="60"/>
      <c r="C7" s="60"/>
      <c r="D7" s="60"/>
      <c r="E7" s="60"/>
      <c r="F7" s="60"/>
      <c r="G7" s="60"/>
      <c r="H7" s="61"/>
    </row>
    <row r="8" spans="1:8" ht="58.5" customHeight="1" x14ac:dyDescent="0.25">
      <c r="A8" s="25"/>
      <c r="B8" s="26" t="s">
        <v>53</v>
      </c>
      <c r="C8" s="27" t="s">
        <v>54</v>
      </c>
      <c r="D8" s="27">
        <v>30</v>
      </c>
      <c r="E8" s="27">
        <v>40</v>
      </c>
      <c r="F8" s="27">
        <v>40</v>
      </c>
      <c r="G8" s="28">
        <f>F8/E8</f>
        <v>1</v>
      </c>
      <c r="H8" s="1" t="s">
        <v>55</v>
      </c>
    </row>
    <row r="9" spans="1:8" ht="67.5" x14ac:dyDescent="0.25">
      <c r="A9" s="25"/>
      <c r="B9" s="26" t="s">
        <v>56</v>
      </c>
      <c r="C9" s="27" t="s">
        <v>57</v>
      </c>
      <c r="D9" s="27">
        <v>1</v>
      </c>
      <c r="E9" s="27">
        <v>0</v>
      </c>
      <c r="F9" s="27">
        <v>0</v>
      </c>
      <c r="G9" s="28" t="s">
        <v>58</v>
      </c>
      <c r="H9" s="1" t="s">
        <v>55</v>
      </c>
    </row>
    <row r="10" spans="1:8" ht="81" x14ac:dyDescent="0.25">
      <c r="A10" s="25"/>
      <c r="B10" s="26" t="s">
        <v>59</v>
      </c>
      <c r="C10" s="27" t="s">
        <v>60</v>
      </c>
      <c r="D10" s="27">
        <v>60</v>
      </c>
      <c r="E10" s="27">
        <v>10</v>
      </c>
      <c r="F10" s="27">
        <v>10</v>
      </c>
      <c r="G10" s="28">
        <f>F10/E10</f>
        <v>1</v>
      </c>
      <c r="H10" s="1" t="s">
        <v>55</v>
      </c>
    </row>
    <row r="11" spans="1:8" ht="57" customHeight="1" x14ac:dyDescent="0.25">
      <c r="A11" s="25"/>
      <c r="B11" s="26" t="s">
        <v>61</v>
      </c>
      <c r="C11" s="29" t="s">
        <v>57</v>
      </c>
      <c r="D11" s="27">
        <v>1</v>
      </c>
      <c r="E11" s="27">
        <v>1</v>
      </c>
      <c r="F11" s="27">
        <v>1</v>
      </c>
      <c r="G11" s="28">
        <f>F11/E11</f>
        <v>1</v>
      </c>
      <c r="H11" s="1" t="s">
        <v>55</v>
      </c>
    </row>
    <row r="12" spans="1:8" ht="67.5" x14ac:dyDescent="0.25">
      <c r="A12" s="25"/>
      <c r="B12" s="26" t="s">
        <v>62</v>
      </c>
      <c r="C12" s="27" t="s">
        <v>63</v>
      </c>
      <c r="D12" s="27">
        <v>0</v>
      </c>
      <c r="E12" s="27">
        <v>500</v>
      </c>
      <c r="F12" s="27">
        <v>500</v>
      </c>
      <c r="G12" s="28">
        <f>F12/E12</f>
        <v>1</v>
      </c>
      <c r="H12" s="1" t="s">
        <v>55</v>
      </c>
    </row>
    <row r="13" spans="1:8" ht="39.75" customHeight="1" x14ac:dyDescent="0.25">
      <c r="A13" s="59" t="s">
        <v>24</v>
      </c>
      <c r="B13" s="60"/>
      <c r="C13" s="60"/>
      <c r="D13" s="60"/>
      <c r="E13" s="60"/>
      <c r="F13" s="60"/>
      <c r="G13" s="60"/>
      <c r="H13" s="61"/>
    </row>
    <row r="14" spans="1:8" ht="51.75" customHeight="1" x14ac:dyDescent="0.25">
      <c r="A14" s="25"/>
      <c r="B14" s="26" t="s">
        <v>64</v>
      </c>
      <c r="C14" s="27" t="s">
        <v>60</v>
      </c>
      <c r="D14" s="27">
        <v>1</v>
      </c>
      <c r="E14" s="27">
        <v>1</v>
      </c>
      <c r="F14" s="27">
        <v>1</v>
      </c>
      <c r="G14" s="28">
        <f>F14/E14</f>
        <v>1</v>
      </c>
      <c r="H14" s="1" t="s">
        <v>55</v>
      </c>
    </row>
    <row r="15" spans="1:8" ht="40.5" customHeight="1" x14ac:dyDescent="0.25">
      <c r="A15" s="25"/>
      <c r="B15" s="56" t="s">
        <v>65</v>
      </c>
      <c r="C15" s="57"/>
      <c r="D15" s="57"/>
      <c r="E15" s="57"/>
      <c r="F15" s="57"/>
      <c r="G15" s="57"/>
      <c r="H15" s="58"/>
    </row>
    <row r="16" spans="1:8" ht="45.75" customHeight="1" x14ac:dyDescent="0.25">
      <c r="A16" s="25"/>
      <c r="B16" s="26" t="s">
        <v>66</v>
      </c>
      <c r="C16" s="27" t="s">
        <v>67</v>
      </c>
      <c r="D16" s="27">
        <v>0</v>
      </c>
      <c r="E16" s="27">
        <v>1</v>
      </c>
      <c r="F16" s="27">
        <v>1</v>
      </c>
      <c r="G16" s="28">
        <f t="shared" ref="G16:G22" si="0">F16/E16</f>
        <v>1</v>
      </c>
      <c r="H16" s="1" t="s">
        <v>55</v>
      </c>
    </row>
    <row r="17" spans="1:8" ht="54" x14ac:dyDescent="0.25">
      <c r="A17" s="25"/>
      <c r="B17" s="26" t="s">
        <v>68</v>
      </c>
      <c r="C17" s="29" t="s">
        <v>54</v>
      </c>
      <c r="D17" s="27">
        <v>0</v>
      </c>
      <c r="E17" s="27">
        <v>2</v>
      </c>
      <c r="F17" s="27">
        <v>2</v>
      </c>
      <c r="G17" s="28">
        <f t="shared" si="0"/>
        <v>1</v>
      </c>
      <c r="H17" s="1" t="s">
        <v>55</v>
      </c>
    </row>
    <row r="18" spans="1:8" ht="67.5" x14ac:dyDescent="0.25">
      <c r="A18" s="25"/>
      <c r="B18" s="26" t="s">
        <v>69</v>
      </c>
      <c r="C18" s="27" t="s">
        <v>70</v>
      </c>
      <c r="D18" s="27">
        <v>200</v>
      </c>
      <c r="E18" s="27">
        <v>200</v>
      </c>
      <c r="F18" s="17">
        <v>200</v>
      </c>
      <c r="G18" s="28">
        <f t="shared" si="0"/>
        <v>1</v>
      </c>
      <c r="H18" s="1" t="s">
        <v>55</v>
      </c>
    </row>
    <row r="19" spans="1:8" s="34" customFormat="1" ht="152.25" customHeight="1" x14ac:dyDescent="0.25">
      <c r="A19" s="25"/>
      <c r="B19" s="32" t="s">
        <v>71</v>
      </c>
      <c r="C19" s="11" t="s">
        <v>72</v>
      </c>
      <c r="D19" s="17">
        <v>0</v>
      </c>
      <c r="E19" s="17">
        <v>115.3</v>
      </c>
      <c r="F19" s="17">
        <v>64.099999999999994</v>
      </c>
      <c r="G19" s="33">
        <f>E19/F19</f>
        <v>1.7987519500780031</v>
      </c>
      <c r="H19" s="11" t="s">
        <v>80</v>
      </c>
    </row>
    <row r="20" spans="1:8" ht="54" x14ac:dyDescent="0.25">
      <c r="A20" s="25"/>
      <c r="B20" s="26" t="s">
        <v>73</v>
      </c>
      <c r="C20" s="27" t="s">
        <v>60</v>
      </c>
      <c r="D20" s="27">
        <v>0</v>
      </c>
      <c r="E20" s="27">
        <v>1.6</v>
      </c>
      <c r="F20" s="17">
        <v>1.6</v>
      </c>
      <c r="G20" s="28">
        <f t="shared" si="0"/>
        <v>1</v>
      </c>
      <c r="H20" s="1" t="s">
        <v>55</v>
      </c>
    </row>
    <row r="21" spans="1:8" ht="42" customHeight="1" x14ac:dyDescent="0.25">
      <c r="A21" s="25"/>
      <c r="B21" s="26" t="s">
        <v>74</v>
      </c>
      <c r="C21" s="27" t="s">
        <v>60</v>
      </c>
      <c r="D21" s="27">
        <v>4</v>
      </c>
      <c r="E21" s="27">
        <v>3.7</v>
      </c>
      <c r="F21" s="17">
        <v>3.7</v>
      </c>
      <c r="G21" s="28">
        <f t="shared" si="0"/>
        <v>1</v>
      </c>
      <c r="H21" s="1" t="s">
        <v>55</v>
      </c>
    </row>
    <row r="22" spans="1:8" ht="44.25" customHeight="1" x14ac:dyDescent="0.25">
      <c r="A22" s="25"/>
      <c r="B22" s="26" t="s">
        <v>75</v>
      </c>
      <c r="C22" s="1" t="s">
        <v>76</v>
      </c>
      <c r="D22" s="27">
        <v>0</v>
      </c>
      <c r="E22" s="27">
        <v>2.35</v>
      </c>
      <c r="F22" s="27">
        <v>2.35</v>
      </c>
      <c r="G22" s="30">
        <f t="shared" si="0"/>
        <v>1</v>
      </c>
      <c r="H22" s="1" t="s">
        <v>55</v>
      </c>
    </row>
    <row r="23" spans="1:8" ht="40.5" customHeight="1" x14ac:dyDescent="0.25">
      <c r="A23" s="59" t="s">
        <v>77</v>
      </c>
      <c r="B23" s="60"/>
      <c r="C23" s="60"/>
      <c r="D23" s="60"/>
      <c r="E23" s="60"/>
      <c r="F23" s="60"/>
      <c r="G23" s="60"/>
      <c r="H23" s="61"/>
    </row>
    <row r="24" spans="1:8" ht="67.5" x14ac:dyDescent="0.25">
      <c r="A24" s="25"/>
      <c r="B24" s="26" t="s">
        <v>78</v>
      </c>
      <c r="C24" s="27" t="s">
        <v>60</v>
      </c>
      <c r="D24" s="27">
        <v>100</v>
      </c>
      <c r="E24" s="27">
        <v>100</v>
      </c>
      <c r="F24" s="27">
        <v>100</v>
      </c>
      <c r="G24" s="30">
        <f>F24/E24</f>
        <v>1</v>
      </c>
      <c r="H24" s="1" t="s">
        <v>55</v>
      </c>
    </row>
    <row r="25" spans="1:8" ht="51.75" customHeight="1" x14ac:dyDescent="0.25">
      <c r="A25" s="25"/>
      <c r="B25" s="26" t="s">
        <v>79</v>
      </c>
      <c r="C25" s="27" t="s">
        <v>60</v>
      </c>
      <c r="D25" s="27">
        <v>100</v>
      </c>
      <c r="E25" s="27">
        <v>100</v>
      </c>
      <c r="F25" s="31">
        <v>100</v>
      </c>
      <c r="G25" s="30">
        <f>F25/E25</f>
        <v>1</v>
      </c>
      <c r="H25" s="1" t="s">
        <v>55</v>
      </c>
    </row>
  </sheetData>
  <mergeCells count="15">
    <mergeCell ref="A7:H7"/>
    <mergeCell ref="A23:H23"/>
    <mergeCell ref="A6:H6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B15:H15"/>
    <mergeCell ref="A13:H1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Кассовое исполнение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2017-06-01T10:56:12Z</dcterms:modified>
</cp:coreProperties>
</file>